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zebrink\Documents\Eigene Dokumente\Produkte\Beraterzert\2016F15\F15Modul5\"/>
    </mc:Choice>
  </mc:AlternateContent>
  <bookViews>
    <workbookView xWindow="600" yWindow="110" windowWidth="14990" windowHeight="10640"/>
  </bookViews>
  <sheets>
    <sheet name="Einzelunternehmer_Einzelgmbh" sheetId="1" r:id="rId1"/>
    <sheet name="GmbH" sheetId="2" r:id="rId2"/>
    <sheet name="Daten" sheetId="3" r:id="rId3"/>
  </sheets>
  <definedNames>
    <definedName name="_xlnm._FilterDatabase" localSheetId="0" hidden="1">Einzelunternehmer_Einzelgmbh!$A$19:$C$29</definedName>
  </definedNames>
  <calcPr calcId="162913" concurrentCalc="0"/>
</workbook>
</file>

<file path=xl/calcChain.xml><?xml version="1.0" encoding="utf-8"?>
<calcChain xmlns="http://schemas.openxmlformats.org/spreadsheetml/2006/main">
  <c r="C21" i="2" l="1"/>
  <c r="C24" i="2"/>
  <c r="C25" i="2"/>
  <c r="C26" i="2"/>
  <c r="C27" i="2"/>
  <c r="C28" i="2"/>
  <c r="B28" i="2"/>
  <c r="C9" i="3"/>
  <c r="C19" i="3"/>
  <c r="C26" i="3"/>
  <c r="C19" i="2"/>
  <c r="C20" i="2"/>
  <c r="C23" i="2"/>
  <c r="C22" i="2"/>
  <c r="C20" i="1"/>
  <c r="C21" i="1"/>
  <c r="C22" i="1"/>
  <c r="C23" i="1"/>
  <c r="C24" i="1"/>
  <c r="C25" i="1"/>
  <c r="C17" i="1"/>
  <c r="C26" i="1"/>
  <c r="C27" i="1"/>
  <c r="C28" i="1"/>
  <c r="C6" i="2"/>
  <c r="C10" i="2"/>
  <c r="C16" i="2"/>
  <c r="C29" i="1"/>
  <c r="B19" i="2"/>
  <c r="B20" i="2"/>
  <c r="B21" i="2"/>
  <c r="B6" i="2"/>
  <c r="B10" i="2"/>
  <c r="B16" i="2"/>
  <c r="B22" i="2"/>
  <c r="B23" i="2"/>
  <c r="B24" i="2"/>
  <c r="B25" i="2"/>
  <c r="B26" i="2"/>
  <c r="B27" i="2"/>
  <c r="B9" i="3"/>
  <c r="B26" i="3"/>
  <c r="B19" i="3"/>
  <c r="B20" i="1"/>
  <c r="B22" i="1"/>
  <c r="B23" i="1"/>
  <c r="B24" i="1"/>
  <c r="B25" i="1"/>
  <c r="B17" i="1"/>
  <c r="B26" i="1"/>
  <c r="B27" i="1"/>
  <c r="B28" i="1"/>
  <c r="B29" i="1"/>
  <c r="B21" i="1"/>
  <c r="B21" i="3"/>
</calcChain>
</file>

<file path=xl/comments1.xml><?xml version="1.0" encoding="utf-8"?>
<comments xmlns="http://schemas.openxmlformats.org/spreadsheetml/2006/main">
  <authors>
    <author>Danzebrink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Danzebrink:</t>
        </r>
        <r>
          <rPr>
            <sz val="8"/>
            <color indexed="81"/>
            <rFont val="Tahoma"/>
            <family val="2"/>
          </rPr>
          <t xml:space="preserve">
Haftpflicht, Kranken, Rechtsschutz, Gebäude, …
</t>
        </r>
      </text>
    </comment>
    <comment ref="A14" authorId="0" shapeId="0">
      <text>
        <r>
          <rPr>
            <b/>
            <sz val="8"/>
            <color indexed="81"/>
            <rFont val="Tahoma"/>
            <family val="2"/>
          </rPr>
          <t>Danzebrink:</t>
        </r>
        <r>
          <rPr>
            <sz val="8"/>
            <color indexed="81"/>
            <rFont val="Tahoma"/>
            <family val="2"/>
          </rPr>
          <t xml:space="preserve">
Kosten für Agentur, Design/ Layout, Inhalte, Druck/ Programmierung, ...</t>
        </r>
      </text>
    </comment>
    <comment ref="A15" authorId="0" shapeId="0">
      <text>
        <r>
          <rPr>
            <b/>
            <sz val="8"/>
            <color indexed="81"/>
            <rFont val="Tahoma"/>
            <family val="2"/>
          </rPr>
          <t>Danzebrink:</t>
        </r>
        <r>
          <rPr>
            <sz val="8"/>
            <color indexed="81"/>
            <rFont val="Tahoma"/>
            <family val="2"/>
          </rPr>
          <t xml:space="preserve">
Autosteuern, Autoversicherung, Unterhalt, Benzin, Abschreibung
Bahnfahrt
Flugkosten</t>
        </r>
      </text>
    </comment>
    <comment ref="A16" authorId="0" shapeId="0">
      <text>
        <r>
          <rPr>
            <b/>
            <sz val="8"/>
            <color indexed="81"/>
            <rFont val="Tahoma"/>
            <family val="2"/>
          </rPr>
          <t>Danzebrink:</t>
        </r>
        <r>
          <rPr>
            <sz val="8"/>
            <color indexed="81"/>
            <rFont val="Tahoma"/>
            <family val="2"/>
          </rPr>
          <t xml:space="preserve">
Hotel, Verpflegung
</t>
        </r>
      </text>
    </comment>
    <comment ref="A21" authorId="0" shapeId="0">
      <text>
        <r>
          <rPr>
            <b/>
            <sz val="8"/>
            <color indexed="81"/>
            <rFont val="Tahoma"/>
            <family val="2"/>
          </rPr>
          <t>Danzebrink:</t>
        </r>
        <r>
          <rPr>
            <sz val="8"/>
            <color indexed="81"/>
            <rFont val="Tahoma"/>
            <family val="2"/>
          </rPr>
          <t xml:space="preserve">
monatliche Rente*12 Monate*Lebenserwartung</t>
        </r>
      </text>
    </comment>
    <comment ref="A29" authorId="0" shapeId="0">
      <text>
        <r>
          <rPr>
            <b/>
            <sz val="9"/>
            <color indexed="81"/>
            <rFont val="Segoe UI"/>
            <family val="2"/>
          </rPr>
          <t xml:space="preserve">Danzebrink:
(Jahresbrutto*AnzArbeitsjahreBrutto+rücklagenRentebrutto)/anzArbeitsjahreNetto/AnzfakturierbareArbeitstage
</t>
        </r>
      </text>
    </comment>
  </commentList>
</comments>
</file>

<file path=xl/comments2.xml><?xml version="1.0" encoding="utf-8"?>
<comments xmlns="http://schemas.openxmlformats.org/spreadsheetml/2006/main">
  <authors>
    <author>Danzebrink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Danzebrink:</t>
        </r>
        <r>
          <rPr>
            <sz val="8"/>
            <color indexed="81"/>
            <rFont val="Tahoma"/>
            <family val="2"/>
          </rPr>
          <t xml:space="preserve">
Haftpflicht, Kranken, Rechtsschutz, Gebäude, …
</t>
        </r>
      </text>
    </comment>
    <comment ref="A13" authorId="0" shapeId="0">
      <text>
        <r>
          <rPr>
            <b/>
            <sz val="8"/>
            <color indexed="81"/>
            <rFont val="Tahoma"/>
            <family val="2"/>
          </rPr>
          <t>Danzebrink:</t>
        </r>
        <r>
          <rPr>
            <sz val="8"/>
            <color indexed="81"/>
            <rFont val="Tahoma"/>
            <family val="2"/>
          </rPr>
          <t xml:space="preserve">
Kosten für Agentur, Design/ Layout, Inhalte, Druck/ Programmierung, ...</t>
        </r>
      </text>
    </comment>
    <comment ref="A14" authorId="0" shapeId="0">
      <text>
        <r>
          <rPr>
            <b/>
            <sz val="8"/>
            <color indexed="81"/>
            <rFont val="Tahoma"/>
            <family val="2"/>
          </rPr>
          <t>Danzebrink:</t>
        </r>
        <r>
          <rPr>
            <sz val="8"/>
            <color indexed="81"/>
            <rFont val="Tahoma"/>
            <family val="2"/>
          </rPr>
          <t xml:space="preserve">
Autosteuern, Autoversicherung, Unterhalt, Benzin, Abschreibung
Bahnfahrt
Flugkosten</t>
        </r>
      </text>
    </comment>
    <comment ref="A15" authorId="0" shapeId="0">
      <text>
        <r>
          <rPr>
            <b/>
            <sz val="8"/>
            <color indexed="81"/>
            <rFont val="Tahoma"/>
            <family val="2"/>
          </rPr>
          <t>Danzebrink:</t>
        </r>
        <r>
          <rPr>
            <sz val="8"/>
            <color indexed="81"/>
            <rFont val="Tahoma"/>
            <family val="2"/>
          </rPr>
          <t xml:space="preserve">
Hotel, Verpflegung
</t>
        </r>
      </text>
    </comment>
  </commentList>
</comments>
</file>

<file path=xl/comments3.xml><?xml version="1.0" encoding="utf-8"?>
<comments xmlns="http://schemas.openxmlformats.org/spreadsheetml/2006/main">
  <authors>
    <author>Danzebrink</author>
  </authors>
  <commentList>
    <comment ref="A3" authorId="0" shapeId="0">
      <text>
        <r>
          <rPr>
            <b/>
            <sz val="8"/>
            <color indexed="81"/>
            <rFont val="Tahoma"/>
            <family val="2"/>
          </rPr>
          <t>Danzebrink:</t>
        </r>
        <r>
          <rPr>
            <sz val="8"/>
            <color indexed="81"/>
            <rFont val="Tahoma"/>
            <family val="2"/>
          </rPr>
          <t xml:space="preserve">
monatliche Rente*12 Monate*Lebenserwartung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</rPr>
          <t>Danzebrink:</t>
        </r>
        <r>
          <rPr>
            <sz val="8"/>
            <color indexed="81"/>
            <rFont val="Tahoma"/>
            <family val="2"/>
          </rPr>
          <t xml:space="preserve">
monatliche Rente*12 Monate*Lebenserwartung</t>
        </r>
      </text>
    </comment>
    <comment ref="A9" authorId="0" shapeId="0">
      <text>
        <r>
          <rPr>
            <b/>
            <sz val="8"/>
            <color indexed="81"/>
            <rFont val="Tahoma"/>
            <family val="2"/>
          </rPr>
          <t>Danzebrink:</t>
        </r>
        <r>
          <rPr>
            <sz val="8"/>
            <color indexed="81"/>
            <rFont val="Tahoma"/>
            <family val="2"/>
          </rPr>
          <t xml:space="preserve">
in 8 Jahren sind 2 Jahre zyklische Krise (Potenzieller Verdienstausfall)</t>
        </r>
      </text>
    </comment>
    <comment ref="A12" authorId="0" shapeId="0">
      <text>
        <r>
          <rPr>
            <b/>
            <sz val="8"/>
            <color indexed="81"/>
            <rFont val="Tahoma"/>
            <family val="2"/>
          </rPr>
          <t>Danzebrink:</t>
        </r>
        <r>
          <rPr>
            <sz val="8"/>
            <color indexed="81"/>
            <rFont val="Tahoma"/>
            <family val="2"/>
          </rPr>
          <t xml:space="preserve">
200 Tage
- Anz. Akquisitionstage
- Anz. Krankheitstage
- Anz. Interne Verwaltung
- Anz. Publikationen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</rPr>
          <t>Danzebrink:</t>
        </r>
        <r>
          <rPr>
            <sz val="8"/>
            <color indexed="81"/>
            <rFont val="Tahoma"/>
            <family val="2"/>
          </rPr>
          <t xml:space="preserve">
200 Tage
- Anz. Akquisitionstage
- Anz. Krankheitstage
- Anz. Interne Verwaltung
- Anz. Publikationen</t>
        </r>
      </text>
    </comment>
    <comment ref="A20" authorId="0" shapeId="0">
      <text>
        <r>
          <rPr>
            <b/>
            <sz val="8"/>
            <color indexed="81"/>
            <rFont val="Tahoma"/>
            <family val="2"/>
          </rPr>
          <t>Danzebrink:</t>
        </r>
        <r>
          <rPr>
            <sz val="8"/>
            <color indexed="81"/>
            <rFont val="Tahoma"/>
            <family val="2"/>
          </rPr>
          <t xml:space="preserve">
200 Tage
- Anz. Akquisitionstage
- Anz. Krankheitstage
- Anz. Interne Verwaltung
- Anz. Publikationen</t>
        </r>
      </text>
    </comment>
  </commentList>
</comments>
</file>

<file path=xl/sharedStrings.xml><?xml version="1.0" encoding="utf-8"?>
<sst xmlns="http://schemas.openxmlformats.org/spreadsheetml/2006/main" count="91" uniqueCount="64">
  <si>
    <t>Büromiete</t>
  </si>
  <si>
    <t>Telefon, Internet</t>
  </si>
  <si>
    <t>Akquisition</t>
  </si>
  <si>
    <t>Werbematerial</t>
  </si>
  <si>
    <t>Büroausstattung (jährlich)</t>
  </si>
  <si>
    <t>Versicherungen</t>
  </si>
  <si>
    <t>Steuerberatung</t>
  </si>
  <si>
    <t>laufende Betriebskosten pro Jahr</t>
  </si>
  <si>
    <t>notwendige Rücklagen für Rente Netto</t>
  </si>
  <si>
    <t>Weiterbildungskosten ohne Verdienstausfall</t>
  </si>
  <si>
    <t xml:space="preserve">Mobilitätskosten </t>
  </si>
  <si>
    <t>Anzahl Berufsjahre bis zur Rente Netto</t>
  </si>
  <si>
    <t>monatliche Zielrente Netto</t>
  </si>
  <si>
    <t>Jahreszieleinkommen Netto</t>
  </si>
  <si>
    <t>Lebenserwartung nach Renteneintritt</t>
  </si>
  <si>
    <t>Administration ohne Verdienstausfall</t>
  </si>
  <si>
    <t>Einzelunternehmer</t>
  </si>
  <si>
    <t>Personalkosten fakturierbare Mitarbeiter</t>
  </si>
  <si>
    <t>Summe laufende Betriebskosten pro Jahr</t>
  </si>
  <si>
    <t xml:space="preserve">Marketingkosten </t>
  </si>
  <si>
    <t xml:space="preserve">Reisenebenkosten </t>
  </si>
  <si>
    <t>Personalkosten nicht fakturierbare Mitarbeiter</t>
  </si>
  <si>
    <t>Jahreszieleinkommen Brutto</t>
  </si>
  <si>
    <t>Weiterbildungskosten</t>
  </si>
  <si>
    <t>Tagessatz Brutto</t>
  </si>
  <si>
    <t>notwendige Rücklagen für Rente Brutto</t>
  </si>
  <si>
    <t>durchschittlicher Steuersatz Rente</t>
  </si>
  <si>
    <t>durchschittlicher Steuersatz Einkommen</t>
  </si>
  <si>
    <t>Gewerbesteuer</t>
  </si>
  <si>
    <t>Personalnebenkosten</t>
  </si>
  <si>
    <t>zu erwirtschaftender Umsatz Brutto/ Jahr</t>
  </si>
  <si>
    <t>Zuzüglich laufende jährliche Betriebskosten netto</t>
  </si>
  <si>
    <t>GmbH</t>
  </si>
  <si>
    <t>Anzahl fakturierbare Tage (200*x%)/ Person</t>
  </si>
  <si>
    <t>Sozialversicherung/ Verdienstausfall</t>
  </si>
  <si>
    <t>Jahreszieleinkommen</t>
  </si>
  <si>
    <t>Anzahl möglicher Arbeitstage pro Jahr</t>
  </si>
  <si>
    <t>zu erwirtschaftender Umsatz Brutto Arbeitsleben</t>
  </si>
  <si>
    <t>Beispielrechnung</t>
  </si>
  <si>
    <t>eigene Rücklagen</t>
  </si>
  <si>
    <t>Anzahl Arbeitsjahre bis zur Rente (8 von 10)</t>
  </si>
  <si>
    <t>Fakturierbare Mitarbeiter</t>
  </si>
  <si>
    <t>Nichtfakturierbare Mitarbeiter</t>
  </si>
  <si>
    <t>Anzahl Mitarbeiter</t>
  </si>
  <si>
    <t>fakturierbarer Anteil (200*x%)/ Person</t>
  </si>
  <si>
    <t xml:space="preserve">Personalkosten </t>
  </si>
  <si>
    <t>Nullsumme</t>
  </si>
  <si>
    <t>Insolvenzgeldumlage</t>
  </si>
  <si>
    <t>KV</t>
  </si>
  <si>
    <t>RV</t>
  </si>
  <si>
    <t>AL</t>
  </si>
  <si>
    <t>Gewerbesteuersatz</t>
  </si>
  <si>
    <t>durchschnittlicher Tagessatz</t>
  </si>
  <si>
    <t>zu erwirtschaftender Umsatz Brutto pro Jahr</t>
  </si>
  <si>
    <t>zu erwirtschaftender Umsatz Brutto in 10 Jahren</t>
  </si>
  <si>
    <t>zu erwirtschaftender Umsatz Brutto in 8 Jahren für 10 Jahre</t>
  </si>
  <si>
    <t>Grundannahmen pro Jahr</t>
  </si>
  <si>
    <t>zu erwirtschaftender Unsatz netto</t>
  </si>
  <si>
    <t>Beispielrechnung Einzelunternehmer</t>
  </si>
  <si>
    <t>Beispielrechnung GmbH</t>
  </si>
  <si>
    <t>Tagessatzberechnung Einzelunternehmer</t>
  </si>
  <si>
    <t>eigene Rechnung</t>
  </si>
  <si>
    <t>Beispielrechnung Einzelunternehmer2</t>
  </si>
  <si>
    <t>eigene Berechnung Einzelunternehmer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</si>
</sst>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0.0"/>
  </numFmts>
  <fonts count="12" x14ac:knownFonts="1">
    <font>
      <sz val="11"/>
      <color theme="1"/>
      <name val="Lucida Sans Unicode"/>
      <family val="2"/>
    </font>
    <font>
      <b/>
      <sz val="11"/>
      <color theme="1"/>
      <name val="Lucida Sans Unicode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Helvetica Condensed BQ"/>
      <family val="3"/>
    </font>
    <font>
      <b/>
      <sz val="11"/>
      <color rgb="FFFF0000"/>
      <name val="Helvetica Condensed BQ"/>
      <family val="3"/>
    </font>
    <font>
      <b/>
      <sz val="11"/>
      <color theme="1"/>
      <name val="Helvetica Condensed BQ"/>
      <family val="3"/>
    </font>
    <font>
      <b/>
      <sz val="9"/>
      <color indexed="81"/>
      <name val="Segoe UI"/>
      <family val="2"/>
    </font>
    <font>
      <sz val="11"/>
      <color theme="1"/>
      <name val="Calibri Light"/>
      <family val="2"/>
    </font>
    <font>
      <sz val="11"/>
      <name val="Lucida Sans Unicode"/>
      <family val="2"/>
    </font>
    <font>
      <b/>
      <sz val="11"/>
      <name val="Helvetica Condensed BQ"/>
      <family val="3"/>
    </font>
    <font>
      <sz val="11"/>
      <color rgb="FFFF0000"/>
      <name val="Helvetica Condensed BQ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6" fillId="0" borderId="0" xfId="0" applyFont="1"/>
    <xf numFmtId="164" fontId="4" fillId="0" borderId="0" xfId="0" applyNumberFormat="1" applyFont="1"/>
    <xf numFmtId="8" fontId="4" fillId="0" borderId="0" xfId="0" applyNumberFormat="1" applyFont="1" applyProtection="1"/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8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8" fontId="6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8" fontId="5" fillId="0" borderId="0" xfId="0" applyNumberFormat="1" applyFont="1" applyProtection="1">
      <protection locked="0"/>
    </xf>
    <xf numFmtId="0" fontId="6" fillId="0" borderId="0" xfId="0" applyFont="1" applyProtection="1"/>
    <xf numFmtId="0" fontId="4" fillId="0" borderId="0" xfId="0" applyFont="1" applyProtection="1"/>
    <xf numFmtId="8" fontId="6" fillId="0" borderId="0" xfId="0" applyNumberFormat="1" applyFont="1" applyProtection="1"/>
    <xf numFmtId="8" fontId="5" fillId="0" borderId="0" xfId="0" applyNumberFormat="1" applyFont="1" applyProtection="1"/>
    <xf numFmtId="8" fontId="8" fillId="0" borderId="0" xfId="0" applyNumberFormat="1" applyFont="1"/>
    <xf numFmtId="8" fontId="8" fillId="0" borderId="0" xfId="0" applyNumberFormat="1" applyFont="1" applyProtection="1">
      <protection locked="0"/>
    </xf>
    <xf numFmtId="0" fontId="8" fillId="0" borderId="0" xfId="0" applyFont="1"/>
    <xf numFmtId="4" fontId="8" fillId="0" borderId="0" xfId="0" applyNumberFormat="1" applyFont="1"/>
    <xf numFmtId="10" fontId="8" fillId="0" borderId="0" xfId="0" applyNumberFormat="1" applyFont="1"/>
    <xf numFmtId="0" fontId="6" fillId="2" borderId="0" xfId="0" applyFont="1" applyFill="1"/>
    <xf numFmtId="0" fontId="9" fillId="0" borderId="0" xfId="0" applyFont="1"/>
    <xf numFmtId="0" fontId="10" fillId="2" borderId="0" xfId="0" applyFont="1" applyFill="1"/>
    <xf numFmtId="0" fontId="0" fillId="0" borderId="0" xfId="0" applyProtection="1">
      <protection locked="0"/>
    </xf>
    <xf numFmtId="8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8" fontId="11" fillId="0" borderId="0" xfId="0" applyNumberFormat="1" applyFont="1" applyProtection="1">
      <protection locked="0"/>
    </xf>
    <xf numFmtId="8" fontId="11" fillId="0" borderId="0" xfId="0" applyNumberFormat="1" applyFont="1" applyProtection="1"/>
    <xf numFmtId="0" fontId="0" fillId="0" borderId="0" xfId="0" applyProtection="1"/>
  </cellXfs>
  <cellStyles count="1">
    <cellStyle name="Standard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 Condensed BQ"/>
        <family val="3"/>
        <scheme val="none"/>
      </font>
      <numFmt numFmtId="12" formatCode="#,##0.00\ &quot;€&quot;;[Red]\-#,##0.00\ &quot;€&quot;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 Condensed BQ"/>
        <family val="3"/>
        <scheme val="none"/>
      </font>
      <numFmt numFmtId="12" formatCode="#,##0.00\ &quot;€&quot;;[Red]\-#,##0.00\ &quot;€&quot;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 Condensed BQ"/>
        <family val="3"/>
        <scheme val="none"/>
      </font>
      <numFmt numFmtId="12" formatCode="#,##0.00\ &quot;€&quot;;[Red]\-#,##0.00\ &quot;€&quot;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 Condensed BQ"/>
        <family val="3"/>
        <scheme val="none"/>
      </font>
      <numFmt numFmtId="12" formatCode="#,##0.00\ &quot;€&quot;;[Red]\-#,##0.00\ &quot;€&quot;"/>
      <protection locked="1" hidden="0"/>
    </dxf>
    <dxf>
      <font>
        <name val="Helvetica Condensed BQ"/>
        <family val="3"/>
      </font>
      <numFmt numFmtId="12" formatCode="#,##0.00\ &quot;€&quot;;[Red]\-#,##0.0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 Condensed BQ"/>
        <family val="3"/>
        <scheme val="none"/>
      </font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 Condensed BQ"/>
        <family val="3"/>
        <scheme val="none"/>
      </font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 Condensed BQ"/>
        <family val="3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 Condensed BQ"/>
        <family val="3"/>
        <scheme val="none"/>
      </font>
      <numFmt numFmtId="12" formatCode="#,##0.00\ &quot;€&quot;;[Red]\-#,##0.0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 Condensed BQ"/>
        <family val="3"/>
        <scheme val="none"/>
      </font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 Condensed BQ"/>
        <family val="3"/>
        <scheme val="none"/>
      </font>
      <numFmt numFmtId="12" formatCode="#,##0.00\ &quot;€&quot;;[Red]\-#,##0.0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 Condensed BQ"/>
        <family val="3"/>
        <scheme val="none"/>
      </font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lvetica Condensed BQ"/>
        <family val="3"/>
        <scheme val="none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C18" totalsRowShown="0" headerRowDxfId="19" dataDxfId="18">
  <autoFilter ref="A1:C18"/>
  <tableColumns count="3">
    <tableColumn id="1" name="Tagessatzberechnung Einzelunternehmer" dataDxfId="17"/>
    <tableColumn id="2" name="Beispielrechnung Einzelunternehmer" dataDxfId="1"/>
    <tableColumn id="3" name="eigene Berechnung Einzelunternehmer" dataDxfId="16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19:C29" totalsRowShown="0" headerRowDxfId="15" dataDxfId="14">
  <autoFilter ref="A19:C29"/>
  <tableColumns count="3">
    <tableColumn id="1" name="Grundannahmen pro Jahr" dataDxfId="13"/>
    <tableColumn id="2" name="Beispielrechnung Einzelunternehmer2" dataDxfId="0"/>
    <tableColumn id="3" name="eigene Berechnung Einzelunternehmer" dataDxfId="12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3" name="Tabelle3" displayName="Tabelle3" ref="A1:C16" totalsRowShown="0" headerRowDxfId="11" dataDxfId="10">
  <autoFilter ref="A1:C16"/>
  <tableColumns count="3">
    <tableColumn id="1" name="Beispielrechnung GmbH" dataDxfId="9"/>
    <tableColumn id="2" name="Beispielrechnung" dataDxfId="3"/>
    <tableColumn id="3" name="eigene Rechnung" dataDxfId="8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4" name="Tabelle4" displayName="Tabelle4" ref="A18:C28" totalsRowShown="0" headerRowDxfId="7" dataDxfId="6">
  <autoFilter ref="A18:C28"/>
  <tableColumns count="3">
    <tableColumn id="1" name="Grundannahmen pro Jahr" dataDxfId="5"/>
    <tableColumn id="2" name="Beispielrechnung" dataDxfId="2"/>
    <tableColumn id="3" name="eigene Rechnung" dataDxfId="4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C17" sqref="C17"/>
    </sheetView>
  </sheetViews>
  <sheetFormatPr baseColWidth="10" defaultRowHeight="14" x14ac:dyDescent="0.3"/>
  <cols>
    <col min="1" max="1" width="29.35546875" style="24" customWidth="1"/>
    <col min="2" max="2" width="22.85546875" style="29" customWidth="1"/>
    <col min="3" max="3" width="26.5703125" style="24" customWidth="1"/>
    <col min="4" max="4" width="25.2109375" style="24" customWidth="1"/>
    <col min="5" max="5" width="19.0703125" style="24" customWidth="1"/>
    <col min="6" max="16384" width="10.85546875" style="24"/>
  </cols>
  <sheetData>
    <row r="1" spans="1:7" ht="14.5" x14ac:dyDescent="0.35">
      <c r="A1" s="5" t="s">
        <v>60</v>
      </c>
      <c r="B1" s="12" t="s">
        <v>58</v>
      </c>
      <c r="C1" s="5" t="s">
        <v>63</v>
      </c>
      <c r="D1" s="6"/>
      <c r="E1" s="6"/>
      <c r="F1" s="6"/>
      <c r="G1" s="6"/>
    </row>
    <row r="2" spans="1:7" ht="14.5" x14ac:dyDescent="0.35">
      <c r="A2" s="6"/>
      <c r="B2" s="4"/>
      <c r="C2" s="7"/>
      <c r="D2" s="7"/>
      <c r="E2" s="6"/>
    </row>
    <row r="3" spans="1:7" ht="14.5" x14ac:dyDescent="0.35">
      <c r="A3" s="5" t="s">
        <v>7</v>
      </c>
      <c r="B3" s="13"/>
      <c r="C3" s="6"/>
      <c r="D3" s="6"/>
      <c r="E3" s="6"/>
    </row>
    <row r="4" spans="1:7" ht="14.5" x14ac:dyDescent="0.35">
      <c r="A4" s="6" t="s">
        <v>0</v>
      </c>
      <c r="B4" s="4">
        <v>12000</v>
      </c>
      <c r="C4" s="7">
        <v>12000</v>
      </c>
      <c r="D4" s="7"/>
      <c r="E4" s="6"/>
    </row>
    <row r="5" spans="1:7" ht="14.5" x14ac:dyDescent="0.35">
      <c r="A5" s="6" t="s">
        <v>1</v>
      </c>
      <c r="B5" s="4">
        <v>250</v>
      </c>
      <c r="C5" s="7">
        <v>250</v>
      </c>
      <c r="D5" s="7"/>
      <c r="E5" s="6"/>
    </row>
    <row r="6" spans="1:7" ht="14.5" x14ac:dyDescent="0.35">
      <c r="A6" s="6" t="s">
        <v>4</v>
      </c>
      <c r="B6" s="4">
        <v>500</v>
      </c>
      <c r="C6" s="7">
        <v>500</v>
      </c>
      <c r="D6" s="7"/>
      <c r="E6" s="6"/>
    </row>
    <row r="7" spans="1:7" ht="14.5" x14ac:dyDescent="0.35">
      <c r="A7" s="6" t="s">
        <v>2</v>
      </c>
      <c r="B7" s="4">
        <v>3000</v>
      </c>
      <c r="C7" s="7">
        <v>3000</v>
      </c>
      <c r="D7" s="7"/>
      <c r="E7" s="6"/>
    </row>
    <row r="8" spans="1:7" ht="14.5" x14ac:dyDescent="0.35">
      <c r="A8" s="6" t="s">
        <v>3</v>
      </c>
      <c r="B8" s="4">
        <v>200</v>
      </c>
      <c r="C8" s="7">
        <v>200</v>
      </c>
      <c r="D8" s="7"/>
      <c r="E8" s="6"/>
      <c r="G8" s="25"/>
    </row>
    <row r="9" spans="1:7" ht="14.5" x14ac:dyDescent="0.35">
      <c r="A9" s="6" t="s">
        <v>23</v>
      </c>
      <c r="B9" s="4">
        <v>1000</v>
      </c>
      <c r="C9" s="7">
        <v>1000</v>
      </c>
      <c r="D9" s="7"/>
      <c r="E9" s="6"/>
    </row>
    <row r="10" spans="1:7" ht="14.5" x14ac:dyDescent="0.35">
      <c r="A10" s="6" t="s">
        <v>34</v>
      </c>
      <c r="B10" s="4">
        <v>12000</v>
      </c>
      <c r="C10" s="7">
        <v>12000</v>
      </c>
      <c r="D10" s="7"/>
      <c r="E10" s="6"/>
    </row>
    <row r="11" spans="1:7" ht="14.5" x14ac:dyDescent="0.35">
      <c r="A11" s="6" t="s">
        <v>5</v>
      </c>
      <c r="B11" s="4">
        <v>0</v>
      </c>
      <c r="C11" s="7">
        <v>0</v>
      </c>
      <c r="D11" s="7"/>
      <c r="E11" s="6"/>
    </row>
    <row r="12" spans="1:7" ht="14.5" x14ac:dyDescent="0.35">
      <c r="A12" s="6" t="s">
        <v>6</v>
      </c>
      <c r="B12" s="4">
        <v>6000</v>
      </c>
      <c r="C12" s="7">
        <v>6000</v>
      </c>
      <c r="D12" s="7"/>
      <c r="E12" s="6"/>
    </row>
    <row r="13" spans="1:7" ht="14.5" x14ac:dyDescent="0.35">
      <c r="A13" s="6" t="s">
        <v>15</v>
      </c>
      <c r="B13" s="4">
        <v>3000</v>
      </c>
      <c r="C13" s="7">
        <v>3000</v>
      </c>
      <c r="D13" s="7"/>
      <c r="E13" s="6"/>
    </row>
    <row r="14" spans="1:7" ht="14.5" x14ac:dyDescent="0.35">
      <c r="A14" s="8" t="s">
        <v>19</v>
      </c>
      <c r="B14" s="4">
        <v>3000</v>
      </c>
      <c r="C14" s="7">
        <v>3000</v>
      </c>
      <c r="D14" s="7"/>
      <c r="E14" s="6"/>
    </row>
    <row r="15" spans="1:7" ht="14.5" x14ac:dyDescent="0.35">
      <c r="A15" s="6" t="s">
        <v>10</v>
      </c>
      <c r="B15" s="4">
        <v>5000</v>
      </c>
      <c r="C15" s="7">
        <v>5000</v>
      </c>
      <c r="D15" s="7"/>
      <c r="E15" s="6"/>
    </row>
    <row r="16" spans="1:7" ht="14.5" x14ac:dyDescent="0.35">
      <c r="A16" s="6" t="s">
        <v>20</v>
      </c>
      <c r="B16" s="4">
        <v>1000</v>
      </c>
      <c r="C16" s="7">
        <v>1000</v>
      </c>
      <c r="D16" s="7"/>
      <c r="E16" s="6"/>
    </row>
    <row r="17" spans="1:5" s="26" customFormat="1" ht="14.5" x14ac:dyDescent="0.35">
      <c r="A17" s="5" t="s">
        <v>18</v>
      </c>
      <c r="B17" s="14">
        <f>SUM(B4:B16)</f>
        <v>46950</v>
      </c>
      <c r="C17" s="7">
        <f>SUM(C4:C16)</f>
        <v>46950</v>
      </c>
      <c r="D17" s="9"/>
      <c r="E17" s="5"/>
    </row>
    <row r="18" spans="1:5" ht="14.5" x14ac:dyDescent="0.35">
      <c r="A18" s="6"/>
      <c r="B18" s="13"/>
      <c r="C18" s="6"/>
      <c r="D18" s="6"/>
      <c r="E18" s="6"/>
    </row>
    <row r="19" spans="1:5" ht="14.5" x14ac:dyDescent="0.35">
      <c r="A19" s="5" t="s">
        <v>56</v>
      </c>
      <c r="B19" s="12" t="s">
        <v>62</v>
      </c>
      <c r="C19" s="6" t="s">
        <v>63</v>
      </c>
      <c r="D19" s="6"/>
      <c r="E19" s="6"/>
    </row>
    <row r="20" spans="1:5" ht="14.5" x14ac:dyDescent="0.35">
      <c r="A20" s="6" t="s">
        <v>39</v>
      </c>
      <c r="B20" s="4">
        <f>Daten!$B$2</f>
        <v>-300000</v>
      </c>
      <c r="C20" s="7">
        <f>Daten!$C$2</f>
        <v>-300000</v>
      </c>
      <c r="D20" s="6"/>
      <c r="E20" s="6"/>
    </row>
    <row r="21" spans="1:5" ht="14.5" x14ac:dyDescent="0.35">
      <c r="A21" s="6" t="s">
        <v>12</v>
      </c>
      <c r="B21" s="4">
        <f>Daten!$B$3</f>
        <v>2500</v>
      </c>
      <c r="C21" s="7">
        <f>Daten!$C$3</f>
        <v>2500</v>
      </c>
      <c r="D21" s="7"/>
      <c r="E21" s="6"/>
    </row>
    <row r="22" spans="1:5" ht="14.5" x14ac:dyDescent="0.35">
      <c r="A22" s="6" t="s">
        <v>8</v>
      </c>
      <c r="B22" s="4">
        <f>B21*12*Daten!$B$10</f>
        <v>900000</v>
      </c>
      <c r="C22" s="7">
        <f>C21*12*Daten!$C$10</f>
        <v>900000</v>
      </c>
      <c r="D22" s="7"/>
      <c r="E22" s="6"/>
    </row>
    <row r="23" spans="1:5" ht="14.5" x14ac:dyDescent="0.35">
      <c r="A23" s="6" t="s">
        <v>25</v>
      </c>
      <c r="B23" s="4">
        <f>B22*1/(100%-Daten!$B$5)</f>
        <v>1200000</v>
      </c>
      <c r="C23" s="7">
        <f>C22*1/(100%-Daten!$C$5)</f>
        <v>1200000</v>
      </c>
      <c r="D23" s="7"/>
      <c r="E23" s="6"/>
    </row>
    <row r="24" spans="1:5" ht="14.5" x14ac:dyDescent="0.35">
      <c r="A24" s="6" t="s">
        <v>13</v>
      </c>
      <c r="B24" s="4">
        <f>Daten!$B$4</f>
        <v>100000</v>
      </c>
      <c r="C24" s="7">
        <f>Daten!$C$4</f>
        <v>100000</v>
      </c>
      <c r="D24" s="7"/>
      <c r="E24" s="6"/>
    </row>
    <row r="25" spans="1:5" ht="14.5" x14ac:dyDescent="0.35">
      <c r="A25" s="6" t="s">
        <v>22</v>
      </c>
      <c r="B25" s="4">
        <f>B24*1/(100%-Daten!$B$6)</f>
        <v>142857.14285714287</v>
      </c>
      <c r="C25" s="7">
        <f>C24*1/(100%-Daten!$C$6)</f>
        <v>142857.14285714287</v>
      </c>
      <c r="D25" s="7"/>
      <c r="E25" s="6"/>
    </row>
    <row r="26" spans="1:5" ht="14.5" x14ac:dyDescent="0.35">
      <c r="A26" s="6" t="s">
        <v>31</v>
      </c>
      <c r="B26" s="4">
        <f>B17</f>
        <v>46950</v>
      </c>
      <c r="C26" s="7">
        <f>C17</f>
        <v>46950</v>
      </c>
      <c r="D26" s="7"/>
      <c r="E26" s="6"/>
    </row>
    <row r="27" spans="1:5" ht="14.5" x14ac:dyDescent="0.35">
      <c r="A27" s="6" t="s">
        <v>30</v>
      </c>
      <c r="B27" s="4">
        <f>B25+B26</f>
        <v>189807.14285714287</v>
      </c>
      <c r="C27" s="7">
        <f>C25+C26</f>
        <v>189807.14285714287</v>
      </c>
      <c r="D27" s="7"/>
      <c r="E27" s="6"/>
    </row>
    <row r="28" spans="1:5" ht="14.5" x14ac:dyDescent="0.35">
      <c r="A28" s="6" t="s">
        <v>37</v>
      </c>
      <c r="B28" s="4">
        <f>B20+B23+B27*Daten!$B$9</f>
        <v>5645178.5714285718</v>
      </c>
      <c r="C28" s="7">
        <f>C20+C23+C27*Daten!$C$9</f>
        <v>5645178.5714285718</v>
      </c>
      <c r="D28" s="7"/>
      <c r="E28" s="6"/>
    </row>
    <row r="29" spans="1:5" ht="14.5" x14ac:dyDescent="0.35">
      <c r="A29" s="10" t="s">
        <v>24</v>
      </c>
      <c r="B29" s="15">
        <f>B28/Daten!$B$8/(Daten!$B$11*Daten!$B$12)</f>
        <v>2822.5892857142858</v>
      </c>
      <c r="C29" s="11">
        <f>C28/Daten!$B$8/(Daten!$B$11*Daten!$B$12)</f>
        <v>2822.5892857142858</v>
      </c>
      <c r="D29" s="11"/>
      <c r="E29" s="6"/>
    </row>
  </sheetData>
  <sheetProtection sheet="1" formatCells="0" formatColumns="0" formatRows="0" selectLockedCells="1" sort="0" autoFilter="0" pivotTables="0"/>
  <pageMargins left="0.7" right="0.7" top="0.78740157499999996" bottom="0.78740157499999996" header="0.3" footer="0.3"/>
  <pageSetup paperSize="9" orientation="portrait" horizontalDpi="4294967293" verticalDpi="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8"/>
  <sheetViews>
    <sheetView workbookViewId="0">
      <selection activeCell="C8" sqref="C8"/>
    </sheetView>
  </sheetViews>
  <sheetFormatPr baseColWidth="10" defaultRowHeight="14.5" x14ac:dyDescent="0.35"/>
  <cols>
    <col min="1" max="1" width="37.5" style="24" customWidth="1"/>
    <col min="2" max="2" width="20" style="24" customWidth="1"/>
    <col min="3" max="3" width="22.2109375" style="6" customWidth="1"/>
    <col min="4" max="16384" width="10.85546875" style="24"/>
  </cols>
  <sheetData>
    <row r="1" spans="1:3" s="5" customFormat="1" x14ac:dyDescent="0.35">
      <c r="A1" s="5" t="s">
        <v>59</v>
      </c>
      <c r="B1" s="12" t="s">
        <v>38</v>
      </c>
      <c r="C1" s="5" t="s">
        <v>61</v>
      </c>
    </row>
    <row r="2" spans="1:3" x14ac:dyDescent="0.35">
      <c r="A2" s="5" t="s">
        <v>32</v>
      </c>
      <c r="B2" s="12" t="s">
        <v>46</v>
      </c>
    </row>
    <row r="3" spans="1:3" x14ac:dyDescent="0.35">
      <c r="A3" s="6"/>
      <c r="B3" s="4"/>
    </row>
    <row r="4" spans="1:3" x14ac:dyDescent="0.35">
      <c r="A4" s="5" t="s">
        <v>7</v>
      </c>
      <c r="B4" s="4"/>
    </row>
    <row r="5" spans="1:3" x14ac:dyDescent="0.35">
      <c r="A5" s="6" t="s">
        <v>0</v>
      </c>
      <c r="B5" s="4">
        <v>40000</v>
      </c>
      <c r="C5" s="7">
        <v>40000</v>
      </c>
    </row>
    <row r="6" spans="1:3" x14ac:dyDescent="0.35">
      <c r="A6" s="6" t="s">
        <v>1</v>
      </c>
      <c r="B6" s="4">
        <f>12*200</f>
        <v>2400</v>
      </c>
      <c r="C6" s="7">
        <f>12*200</f>
        <v>2400</v>
      </c>
    </row>
    <row r="7" spans="1:3" x14ac:dyDescent="0.35">
      <c r="A7" s="6" t="s">
        <v>4</v>
      </c>
      <c r="B7" s="4">
        <v>5000</v>
      </c>
      <c r="C7" s="7">
        <v>5000</v>
      </c>
    </row>
    <row r="8" spans="1:3" x14ac:dyDescent="0.35">
      <c r="A8" s="6" t="s">
        <v>2</v>
      </c>
      <c r="B8" s="4">
        <v>10000</v>
      </c>
      <c r="C8" s="7">
        <v>10000</v>
      </c>
    </row>
    <row r="9" spans="1:3" x14ac:dyDescent="0.35">
      <c r="A9" s="6" t="s">
        <v>3</v>
      </c>
      <c r="B9" s="4">
        <v>10000</v>
      </c>
      <c r="C9" s="7">
        <v>10000</v>
      </c>
    </row>
    <row r="10" spans="1:3" x14ac:dyDescent="0.35">
      <c r="A10" s="6" t="s">
        <v>9</v>
      </c>
      <c r="B10" s="4">
        <f>Daten!$B$15*4000</f>
        <v>40000</v>
      </c>
      <c r="C10" s="7">
        <f>Daten!$B$15*4000</f>
        <v>40000</v>
      </c>
    </row>
    <row r="11" spans="1:3" x14ac:dyDescent="0.35">
      <c r="A11" s="6" t="s">
        <v>5</v>
      </c>
      <c r="B11" s="4">
        <v>2000</v>
      </c>
      <c r="C11" s="7">
        <v>2000</v>
      </c>
    </row>
    <row r="12" spans="1:3" x14ac:dyDescent="0.35">
      <c r="A12" s="6" t="s">
        <v>6</v>
      </c>
      <c r="B12" s="4">
        <v>10000</v>
      </c>
      <c r="C12" s="7">
        <v>10000</v>
      </c>
    </row>
    <row r="13" spans="1:3" x14ac:dyDescent="0.35">
      <c r="A13" s="8" t="s">
        <v>19</v>
      </c>
      <c r="B13" s="4">
        <v>10000</v>
      </c>
      <c r="C13" s="7">
        <v>10000</v>
      </c>
    </row>
    <row r="14" spans="1:3" x14ac:dyDescent="0.35">
      <c r="A14" s="6" t="s">
        <v>10</v>
      </c>
      <c r="B14" s="4">
        <v>30000</v>
      </c>
      <c r="C14" s="7">
        <v>30000</v>
      </c>
    </row>
    <row r="15" spans="1:3" x14ac:dyDescent="0.35">
      <c r="A15" s="6" t="s">
        <v>20</v>
      </c>
      <c r="B15" s="4">
        <v>15000</v>
      </c>
      <c r="C15" s="7">
        <v>15000</v>
      </c>
    </row>
    <row r="16" spans="1:3" x14ac:dyDescent="0.35">
      <c r="A16" s="5" t="s">
        <v>18</v>
      </c>
      <c r="B16" s="14">
        <f>SUM(B5:B15)</f>
        <v>174400</v>
      </c>
      <c r="C16" s="7">
        <f>SUM(C5:C15)</f>
        <v>174400</v>
      </c>
    </row>
    <row r="17" spans="1:3" x14ac:dyDescent="0.35">
      <c r="A17" s="5"/>
      <c r="B17" s="14"/>
    </row>
    <row r="18" spans="1:3" x14ac:dyDescent="0.35">
      <c r="A18" s="5" t="s">
        <v>56</v>
      </c>
      <c r="B18" s="13" t="s">
        <v>38</v>
      </c>
      <c r="C18" s="6" t="s">
        <v>61</v>
      </c>
    </row>
    <row r="19" spans="1:3" x14ac:dyDescent="0.35">
      <c r="A19" s="6" t="s">
        <v>21</v>
      </c>
      <c r="B19" s="4">
        <f>Daten!$B$23</f>
        <v>80000</v>
      </c>
      <c r="C19" s="7">
        <f>Daten!$C$23</f>
        <v>80000</v>
      </c>
    </row>
    <row r="20" spans="1:3" x14ac:dyDescent="0.35">
      <c r="A20" s="6" t="s">
        <v>17</v>
      </c>
      <c r="B20" s="4">
        <f>Daten!$B$21</f>
        <v>500000</v>
      </c>
      <c r="C20" s="7">
        <f>Daten!$C$21</f>
        <v>500000</v>
      </c>
    </row>
    <row r="21" spans="1:3" x14ac:dyDescent="0.35">
      <c r="A21" s="6" t="s">
        <v>29</v>
      </c>
      <c r="B21" s="4">
        <f>(Daten!$B$23+Daten!$B$21)*Daten!$B$26</f>
        <v>279270</v>
      </c>
      <c r="C21" s="7">
        <f>(Daten!$C$23+Daten!$C21)*Daten!$C$26</f>
        <v>279270</v>
      </c>
    </row>
    <row r="22" spans="1:3" x14ac:dyDescent="0.35">
      <c r="A22" s="6" t="s">
        <v>7</v>
      </c>
      <c r="B22" s="4">
        <f>B16</f>
        <v>174400</v>
      </c>
      <c r="C22" s="7">
        <f>C16</f>
        <v>174400</v>
      </c>
    </row>
    <row r="23" spans="1:3" s="26" customFormat="1" x14ac:dyDescent="0.35">
      <c r="A23" s="6" t="s">
        <v>47</v>
      </c>
      <c r="B23" s="4">
        <f>Daten!$B$24*(Daten!$B$21+Daten!$B$23)</f>
        <v>695.99999999999989</v>
      </c>
      <c r="C23" s="7">
        <f>Daten!$C$24*(Daten!$C$21+Daten!$C$23)</f>
        <v>695.99999999999989</v>
      </c>
    </row>
    <row r="24" spans="1:3" s="26" customFormat="1" x14ac:dyDescent="0.35">
      <c r="A24" s="5" t="s">
        <v>57</v>
      </c>
      <c r="B24" s="14">
        <f>SUM(B19:B23)</f>
        <v>1034366</v>
      </c>
      <c r="C24" s="9">
        <f>SUM(C19:C23)</f>
        <v>1034366</v>
      </c>
    </row>
    <row r="25" spans="1:3" x14ac:dyDescent="0.35">
      <c r="A25" s="6" t="s">
        <v>53</v>
      </c>
      <c r="B25" s="4">
        <f>B24*1/(100%-Daten!$B$30)</f>
        <v>1477665.7142857143</v>
      </c>
      <c r="C25" s="7">
        <f>C24*1/(100%-Daten!$C$30)</f>
        <v>1477665.7142857143</v>
      </c>
    </row>
    <row r="26" spans="1:3" x14ac:dyDescent="0.35">
      <c r="A26" s="6" t="s">
        <v>54</v>
      </c>
      <c r="B26" s="4">
        <f>B25*10</f>
        <v>14776657.142857144</v>
      </c>
      <c r="C26" s="7">
        <f>C25*10</f>
        <v>14776657.142857144</v>
      </c>
    </row>
    <row r="27" spans="1:3" x14ac:dyDescent="0.35">
      <c r="A27" s="6" t="s">
        <v>55</v>
      </c>
      <c r="B27" s="4">
        <f>B26/8*10</f>
        <v>18470821.428571429</v>
      </c>
      <c r="C27" s="7">
        <f>C26/8*10</f>
        <v>18470821.428571429</v>
      </c>
    </row>
    <row r="28" spans="1:3" x14ac:dyDescent="0.35">
      <c r="A28" s="10" t="s">
        <v>52</v>
      </c>
      <c r="B28" s="28">
        <f>B27/8/Daten!$B$19*Daten!B20</f>
        <v>1443.0329241071429</v>
      </c>
      <c r="C28" s="27">
        <f>C27/8/Daten!$C$19*Daten!$C$20</f>
        <v>1443.0329241071429</v>
      </c>
    </row>
  </sheetData>
  <sheetProtection sheet="1" formatCells="0" formatColumns="0" formatRows="0" selectLockedCells="1" sort="0" autoFilter="0" pivotTables="0"/>
  <pageMargins left="0.7" right="0.7" top="0.78740157499999996" bottom="0.78740157499999996" header="0.3" footer="0.3"/>
  <legacy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0"/>
  <sheetViews>
    <sheetView workbookViewId="0">
      <selection activeCell="C2" sqref="C2"/>
    </sheetView>
  </sheetViews>
  <sheetFormatPr baseColWidth="10" defaultRowHeight="14.5" x14ac:dyDescent="0.35"/>
  <cols>
    <col min="1" max="1" width="26.92578125" customWidth="1"/>
    <col min="2" max="2" width="10.85546875" style="18"/>
  </cols>
  <sheetData>
    <row r="1" spans="1:6" x14ac:dyDescent="0.35">
      <c r="A1" s="23" t="s">
        <v>16</v>
      </c>
      <c r="B1" s="18" t="s">
        <v>38</v>
      </c>
    </row>
    <row r="2" spans="1:6" x14ac:dyDescent="0.35">
      <c r="A2" s="6" t="s">
        <v>39</v>
      </c>
      <c r="B2" s="16">
        <v>-300000</v>
      </c>
      <c r="C2" s="16">
        <v>-300000</v>
      </c>
    </row>
    <row r="3" spans="1:6" x14ac:dyDescent="0.35">
      <c r="A3" s="6" t="s">
        <v>12</v>
      </c>
      <c r="B3" s="17">
        <v>2500</v>
      </c>
      <c r="C3" s="17">
        <v>2500</v>
      </c>
    </row>
    <row r="4" spans="1:6" x14ac:dyDescent="0.35">
      <c r="A4" s="1" t="s">
        <v>35</v>
      </c>
      <c r="B4" s="16">
        <v>100000</v>
      </c>
      <c r="C4" s="16">
        <v>100000</v>
      </c>
    </row>
    <row r="5" spans="1:6" x14ac:dyDescent="0.35">
      <c r="A5" s="1" t="s">
        <v>26</v>
      </c>
      <c r="B5" s="20">
        <v>0.25</v>
      </c>
      <c r="C5" s="20">
        <v>0.25</v>
      </c>
    </row>
    <row r="6" spans="1:6" x14ac:dyDescent="0.35">
      <c r="A6" s="1" t="s">
        <v>27</v>
      </c>
      <c r="B6" s="20">
        <v>0.3</v>
      </c>
      <c r="C6" s="20">
        <v>0.3</v>
      </c>
    </row>
    <row r="7" spans="1:6" x14ac:dyDescent="0.35">
      <c r="A7" s="1" t="s">
        <v>28</v>
      </c>
      <c r="B7" s="20">
        <v>0.3</v>
      </c>
      <c r="C7" s="20">
        <v>0.3</v>
      </c>
    </row>
    <row r="8" spans="1:6" x14ac:dyDescent="0.35">
      <c r="A8" s="1" t="s">
        <v>11</v>
      </c>
      <c r="B8" s="19">
        <v>20</v>
      </c>
      <c r="C8" s="19">
        <v>20</v>
      </c>
    </row>
    <row r="9" spans="1:6" x14ac:dyDescent="0.35">
      <c r="A9" s="1" t="s">
        <v>40</v>
      </c>
      <c r="B9" s="19">
        <f>B8/80%</f>
        <v>25</v>
      </c>
      <c r="C9" s="19">
        <f>C8/80%</f>
        <v>25</v>
      </c>
    </row>
    <row r="10" spans="1:6" x14ac:dyDescent="0.35">
      <c r="A10" s="1" t="s">
        <v>14</v>
      </c>
      <c r="B10" s="19">
        <v>30</v>
      </c>
      <c r="C10" s="19">
        <v>30</v>
      </c>
    </row>
    <row r="11" spans="1:6" x14ac:dyDescent="0.35">
      <c r="A11" s="1" t="s">
        <v>36</v>
      </c>
      <c r="B11" s="19">
        <v>200</v>
      </c>
      <c r="C11" s="19">
        <v>200</v>
      </c>
    </row>
    <row r="12" spans="1:6" x14ac:dyDescent="0.35">
      <c r="A12" s="1" t="s">
        <v>44</v>
      </c>
      <c r="B12" s="20">
        <v>0.5</v>
      </c>
      <c r="C12" s="20">
        <v>0.5</v>
      </c>
    </row>
    <row r="13" spans="1:6" x14ac:dyDescent="0.35">
      <c r="C13" s="18"/>
    </row>
    <row r="14" spans="1:6" x14ac:dyDescent="0.35">
      <c r="A14" s="21" t="s">
        <v>32</v>
      </c>
      <c r="C14" s="18"/>
    </row>
    <row r="15" spans="1:6" x14ac:dyDescent="0.35">
      <c r="A15" s="1" t="s">
        <v>43</v>
      </c>
      <c r="B15" s="19">
        <v>10</v>
      </c>
      <c r="C15" s="19">
        <v>10</v>
      </c>
      <c r="F15" s="22"/>
    </row>
    <row r="16" spans="1:6" x14ac:dyDescent="0.35">
      <c r="A16" s="2" t="s">
        <v>41</v>
      </c>
      <c r="C16" s="18"/>
      <c r="D16" s="3"/>
    </row>
    <row r="17" spans="1:4" x14ac:dyDescent="0.35">
      <c r="A17" s="1" t="s">
        <v>43</v>
      </c>
      <c r="B17" s="19">
        <v>8</v>
      </c>
      <c r="C17" s="19">
        <v>8</v>
      </c>
      <c r="D17" s="1"/>
    </row>
    <row r="18" spans="1:4" x14ac:dyDescent="0.35">
      <c r="A18" s="1" t="s">
        <v>36</v>
      </c>
      <c r="B18" s="19">
        <v>200</v>
      </c>
      <c r="C18" s="19">
        <v>200</v>
      </c>
      <c r="D18" s="1"/>
    </row>
    <row r="19" spans="1:4" x14ac:dyDescent="0.35">
      <c r="A19" s="1" t="s">
        <v>33</v>
      </c>
      <c r="B19" s="19">
        <f>B18*B17*B20</f>
        <v>1120</v>
      </c>
      <c r="C19" s="19">
        <f>C18*C17*C20</f>
        <v>1120</v>
      </c>
    </row>
    <row r="20" spans="1:4" x14ac:dyDescent="0.35">
      <c r="A20" s="1" t="s">
        <v>44</v>
      </c>
      <c r="B20" s="20">
        <v>0.7</v>
      </c>
      <c r="C20" s="20">
        <v>0.7</v>
      </c>
    </row>
    <row r="21" spans="1:4" x14ac:dyDescent="0.35">
      <c r="A21" s="1" t="s">
        <v>45</v>
      </c>
      <c r="B21" s="16">
        <v>500000</v>
      </c>
      <c r="C21" s="16">
        <v>500000</v>
      </c>
    </row>
    <row r="22" spans="1:4" x14ac:dyDescent="0.35">
      <c r="A22" s="2" t="s">
        <v>42</v>
      </c>
      <c r="C22" s="18"/>
    </row>
    <row r="23" spans="1:4" x14ac:dyDescent="0.35">
      <c r="A23" s="1" t="s">
        <v>45</v>
      </c>
      <c r="B23" s="16">
        <v>80000</v>
      </c>
      <c r="C23" s="16">
        <v>80000</v>
      </c>
    </row>
    <row r="24" spans="1:4" x14ac:dyDescent="0.35">
      <c r="A24" s="1" t="s">
        <v>47</v>
      </c>
      <c r="B24" s="20">
        <v>1.1999999999999999E-3</v>
      </c>
      <c r="C24" s="20">
        <v>1.1999999999999999E-3</v>
      </c>
    </row>
    <row r="25" spans="1:4" x14ac:dyDescent="0.35">
      <c r="C25" s="18"/>
    </row>
    <row r="26" spans="1:4" x14ac:dyDescent="0.35">
      <c r="A26" s="2" t="s">
        <v>29</v>
      </c>
      <c r="B26" s="20">
        <f>SUM(B27:B30)</f>
        <v>0.48149999999999998</v>
      </c>
      <c r="C26" s="20">
        <f>SUM(C27:C30)</f>
        <v>0.48149999999999998</v>
      </c>
    </row>
    <row r="27" spans="1:4" x14ac:dyDescent="0.35">
      <c r="A27" s="1" t="s">
        <v>48</v>
      </c>
      <c r="B27" s="20">
        <v>7.2999999999999995E-2</v>
      </c>
      <c r="C27" s="20">
        <v>7.2999999999999995E-2</v>
      </c>
    </row>
    <row r="28" spans="1:4" x14ac:dyDescent="0.35">
      <c r="A28" s="1" t="s">
        <v>49</v>
      </c>
      <c r="B28" s="20">
        <v>9.35E-2</v>
      </c>
      <c r="C28" s="20">
        <v>9.35E-2</v>
      </c>
    </row>
    <row r="29" spans="1:4" x14ac:dyDescent="0.35">
      <c r="A29" s="1" t="s">
        <v>50</v>
      </c>
      <c r="B29" s="20">
        <v>1.4999999999999999E-2</v>
      </c>
      <c r="C29" s="20">
        <v>1.4999999999999999E-2</v>
      </c>
    </row>
    <row r="30" spans="1:4" x14ac:dyDescent="0.35">
      <c r="A30" s="1" t="s">
        <v>51</v>
      </c>
      <c r="B30" s="20">
        <v>0.3</v>
      </c>
      <c r="C30" s="20">
        <v>0.3</v>
      </c>
    </row>
  </sheetData>
  <pageMargins left="0.7" right="0.7" top="0.78740157499999996" bottom="0.78740157499999996" header="0.3" footer="0.3"/>
  <pageSetup paperSize="256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Einzelunternehmer_Einzelgmbh</vt:lpstr>
      <vt:lpstr>GmbH</vt:lpstr>
      <vt:lpstr>Daten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Danzebrink</dc:creator>
  <cp:lastModifiedBy>Danzebrink</cp:lastModifiedBy>
  <dcterms:created xsi:type="dcterms:W3CDTF">2015-07-16T12:06:20Z</dcterms:created>
  <dcterms:modified xsi:type="dcterms:W3CDTF">2017-09-12T13:24:57Z</dcterms:modified>
</cp:coreProperties>
</file>